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380" windowHeight="8130"/>
  </bookViews>
  <sheets>
    <sheet name="List" sheetId="1" r:id="rId1"/>
  </sheets>
  <definedNames>
    <definedName name="_Accessories_List">#REF!</definedName>
    <definedName name="Item">List!$A$1:$A$65503</definedName>
  </definedNames>
  <calcPr calcId="144525" iterateDelta="1E-4"/>
</workbook>
</file>

<file path=xl/calcChain.xml><?xml version="1.0" encoding="utf-8"?>
<calcChain xmlns="http://schemas.openxmlformats.org/spreadsheetml/2006/main">
  <c r="D92" i="1" l="1"/>
  <c r="D91" i="1"/>
  <c r="D89" i="1"/>
  <c r="D88" i="1"/>
  <c r="D76" i="1"/>
  <c r="D2" i="1"/>
  <c r="E2" i="1"/>
  <c r="D12" i="1"/>
  <c r="E12" i="1"/>
  <c r="D25" i="1"/>
  <c r="D23" i="1"/>
  <c r="E23" i="1"/>
  <c r="D31" i="1"/>
  <c r="E31" i="1"/>
  <c r="D40" i="1"/>
  <c r="E40" i="1"/>
  <c r="D58" i="1"/>
  <c r="E58" i="1"/>
  <c r="D82" i="1"/>
  <c r="E82" i="1"/>
  <c r="D90" i="1"/>
  <c r="D81" i="1"/>
  <c r="E81" i="1"/>
  <c r="E76" i="1"/>
  <c r="E80" i="1"/>
  <c r="D83" i="1"/>
  <c r="D80" i="1"/>
  <c r="D85" i="1"/>
  <c r="E85" i="1"/>
  <c r="E83" i="1"/>
</calcChain>
</file>

<file path=xl/sharedStrings.xml><?xml version="1.0" encoding="utf-8"?>
<sst xmlns="http://schemas.openxmlformats.org/spreadsheetml/2006/main" count="193" uniqueCount="177">
  <si>
    <t>Item</t>
  </si>
  <si>
    <t>Function / comments</t>
  </si>
  <si>
    <t>Brand and model</t>
  </si>
  <si>
    <t>Weight (gr)</t>
  </si>
  <si>
    <t>Weight (Lbs)</t>
  </si>
  <si>
    <t>Worn</t>
  </si>
  <si>
    <t>Shirt</t>
  </si>
  <si>
    <t>Base layer. Synthetic</t>
  </si>
  <si>
    <t>Underarmour Heatgear</t>
  </si>
  <si>
    <t>Pants</t>
  </si>
  <si>
    <t>Allround</t>
  </si>
  <si>
    <t>Rab Vector</t>
  </si>
  <si>
    <t>Underwear</t>
  </si>
  <si>
    <t>Boxer</t>
  </si>
  <si>
    <t>ExOfficio</t>
  </si>
  <si>
    <t>Socks</t>
  </si>
  <si>
    <t>CEP Outdoor Merino Mid-cut</t>
  </si>
  <si>
    <t>Cap</t>
  </si>
  <si>
    <t>Sun coverage. Visor and neck skirt</t>
  </si>
  <si>
    <t>Quechua Forclaz 100</t>
  </si>
  <si>
    <t>Shoes</t>
  </si>
  <si>
    <t>Walking</t>
  </si>
  <si>
    <t>Merrell Allout Blaze Aero</t>
  </si>
  <si>
    <t>Poles</t>
  </si>
  <si>
    <t>Balance &amp; traction. Shelter vertical support</t>
  </si>
  <si>
    <t>Leki Makalu UL Ti</t>
  </si>
  <si>
    <t>Clothing</t>
  </si>
  <si>
    <t>Shell</t>
  </si>
  <si>
    <t>Windproof jacket</t>
  </si>
  <si>
    <t>Quechua Helium Series</t>
  </si>
  <si>
    <t>Waterproof jacket</t>
  </si>
  <si>
    <t>Zpacks CloudCover</t>
  </si>
  <si>
    <t>Fleece pullover</t>
  </si>
  <si>
    <t>Active insulation</t>
  </si>
  <si>
    <t>Haglofs Solo Top</t>
  </si>
  <si>
    <t>Down pullover</t>
  </si>
  <si>
    <t>Stationary Insulation</t>
  </si>
  <si>
    <t>Nunatak Skaha</t>
  </si>
  <si>
    <t>Tights</t>
  </si>
  <si>
    <t>Sleeping base</t>
  </si>
  <si>
    <t>TNF</t>
  </si>
  <si>
    <t>Bridgedale Trail Runner</t>
  </si>
  <si>
    <t>Beanie hat</t>
  </si>
  <si>
    <t>Softshell</t>
  </si>
  <si>
    <t>MEC Charge Toque</t>
  </si>
  <si>
    <t>Tubular neck warmer</t>
  </si>
  <si>
    <t>Neck/head insulation</t>
  </si>
  <si>
    <t>Buff</t>
  </si>
  <si>
    <t>Gloves</t>
  </si>
  <si>
    <t>2mm neoprene</t>
  </si>
  <si>
    <t>Btwin</t>
  </si>
  <si>
    <t>Shelter &amp; sleeping</t>
  </si>
  <si>
    <t>Tarp</t>
  </si>
  <si>
    <t>+ lines, linelocks</t>
  </si>
  <si>
    <t>MLD Trailstar silnylon</t>
  </si>
  <si>
    <t>Stakes</t>
  </si>
  <si>
    <t>3 Ys, 3 nails, 3 hooks</t>
  </si>
  <si>
    <t>MSR Groundhog Ys, BMW nails, BMW hooks</t>
  </si>
  <si>
    <t>Bivy</t>
  </si>
  <si>
    <t>Shelter</t>
  </si>
  <si>
    <t>BMW Vapr</t>
  </si>
  <si>
    <t>Groundcloth</t>
  </si>
  <si>
    <t>Extra floor space. Silnylon</t>
  </si>
  <si>
    <t>Home made</t>
  </si>
  <si>
    <t>Quilt</t>
  </si>
  <si>
    <t>Down</t>
  </si>
  <si>
    <t>Nunatak Arc-Specialist</t>
  </si>
  <si>
    <t>Pad</t>
  </si>
  <si>
    <t>HD foam. 3/4 length</t>
  </si>
  <si>
    <t>Altus</t>
  </si>
  <si>
    <t>Packing</t>
  </si>
  <si>
    <t>Pack</t>
  </si>
  <si>
    <t>Waterproof</t>
  </si>
  <si>
    <t>HMG 3400 Southwest</t>
  </si>
  <si>
    <t>Stuff sack</t>
  </si>
  <si>
    <t>MLD Cuben Fiber Xlarge</t>
  </si>
  <si>
    <t>Dry bag</t>
  </si>
  <si>
    <t>Sleeping bag</t>
  </si>
  <si>
    <t>ZPacks Cuben Medium</t>
  </si>
  <si>
    <t>Golite Silnylon S</t>
  </si>
  <si>
    <t>Trailstar</t>
  </si>
  <si>
    <t>MLD Silnylon</t>
  </si>
  <si>
    <t>Plastic bags</t>
  </si>
  <si>
    <t>Daytime food, Camp food, Stove&amp;Pot</t>
  </si>
  <si>
    <t>Ditty bag</t>
  </si>
  <si>
    <t>Accessories</t>
  </si>
  <si>
    <t>Golite Silnylon XS</t>
  </si>
  <si>
    <t>Kitchen wipe</t>
  </si>
  <si>
    <t>All use towel</t>
  </si>
  <si>
    <t>First aid</t>
  </si>
  <si>
    <t>Wound care and assorted pills</t>
  </si>
  <si>
    <t>Flashlight</t>
  </si>
  <si>
    <t>+ battery</t>
  </si>
  <si>
    <t>Black Diamond Ion (old model)</t>
  </si>
  <si>
    <t>Compass</t>
  </si>
  <si>
    <t>With mirror</t>
  </si>
  <si>
    <t>Recta DS 40</t>
  </si>
  <si>
    <t>Map case</t>
  </si>
  <si>
    <t>+ ziplock for real waterproofness</t>
  </si>
  <si>
    <t>Sea to Summit</t>
  </si>
  <si>
    <t>Sunglasses</t>
  </si>
  <si>
    <t>With plastic ziplock case</t>
  </si>
  <si>
    <t>Julbo</t>
  </si>
  <si>
    <t>Toothbrush</t>
  </si>
  <si>
    <t>Baby model</t>
  </si>
  <si>
    <t>Sunscreen</t>
  </si>
  <si>
    <t>Small container</t>
  </si>
  <si>
    <t>Lip sunscreen</t>
  </si>
  <si>
    <t>Small piece</t>
  </si>
  <si>
    <t>Alcohol gel</t>
  </si>
  <si>
    <t>Hand sanitizer</t>
  </si>
  <si>
    <t>Soap</t>
  </si>
  <si>
    <t>Adhesive tape</t>
  </si>
  <si>
    <t>Repairs</t>
  </si>
  <si>
    <t>Needle &amp; thread</t>
  </si>
  <si>
    <t>Lines</t>
  </si>
  <si>
    <t>Assorted Dyneema 1.5 mm</t>
  </si>
  <si>
    <t>Maps</t>
  </si>
  <si>
    <t>+ plastic bag</t>
  </si>
  <si>
    <t>Documents, keys, money</t>
  </si>
  <si>
    <t>+ case</t>
  </si>
  <si>
    <t>Food &amp; Drink</t>
  </si>
  <si>
    <t>Stove</t>
  </si>
  <si>
    <t>Coleman F1 Ultralight</t>
  </si>
  <si>
    <t>Small size. Just the canister</t>
  </si>
  <si>
    <t>Gas</t>
  </si>
  <si>
    <t>Gas weight for a small canister</t>
  </si>
  <si>
    <t>Pot</t>
  </si>
  <si>
    <t>No lid</t>
  </si>
  <si>
    <t>MSR Titan Kettle 0.85 L</t>
  </si>
  <si>
    <t>Lid</t>
  </si>
  <si>
    <t>Aluminum sheet</t>
  </si>
  <si>
    <t>Windscreen</t>
  </si>
  <si>
    <t>Aluminum pie pan</t>
  </si>
  <si>
    <t>Spoon</t>
  </si>
  <si>
    <t>Lexan</t>
  </si>
  <si>
    <t>Knife</t>
  </si>
  <si>
    <t>Multi-tool</t>
  </si>
  <si>
    <t>Wenger</t>
  </si>
  <si>
    <t>Lighter</t>
  </si>
  <si>
    <t>Small</t>
  </si>
  <si>
    <t>Bic</t>
  </si>
  <si>
    <t>Matches</t>
  </si>
  <si>
    <t>Emergency</t>
  </si>
  <si>
    <t>Bottle</t>
  </si>
  <si>
    <t>Water</t>
  </si>
  <si>
    <t>Platypus 2 L</t>
  </si>
  <si>
    <t>Platypus 1 L</t>
  </si>
  <si>
    <t>Tube &amp; valve</t>
  </si>
  <si>
    <t>Platypus</t>
  </si>
  <si>
    <t>Water treatment tablets</t>
  </si>
  <si>
    <t>Assorted blisters</t>
  </si>
  <si>
    <t>Micropur MP1 + Lifesystems Chlorine</t>
  </si>
  <si>
    <t>Food</t>
  </si>
  <si>
    <t>Usual max</t>
  </si>
  <si>
    <t>Electronics</t>
  </si>
  <si>
    <t>Altimeter watch</t>
  </si>
  <si>
    <t>Watch, Altimeter, thermometer</t>
  </si>
  <si>
    <t>Quechua Geonaute 300</t>
  </si>
  <si>
    <t>Smartphone</t>
  </si>
  <si>
    <t>Communication, GPS</t>
  </si>
  <si>
    <t>Samsung GT-S7560</t>
  </si>
  <si>
    <t>Camera</t>
  </si>
  <si>
    <t>+ 2 AA lithium batteries</t>
  </si>
  <si>
    <t>Nikon Coolpix L29</t>
  </si>
  <si>
    <t>Consumables</t>
  </si>
  <si>
    <t>On the back</t>
  </si>
  <si>
    <t>Base weight</t>
  </si>
  <si>
    <t>Shared with winter (Worn)</t>
  </si>
  <si>
    <t>Shared with winter (Consumables)</t>
  </si>
  <si>
    <t>Shared with winter (On back)</t>
  </si>
  <si>
    <t>Shared with winter (Base)</t>
  </si>
  <si>
    <t>LPG burner</t>
  </si>
  <si>
    <t>LPG Canister</t>
  </si>
  <si>
    <t>Skin out</t>
  </si>
  <si>
    <t>Shared with winter (Skin out)</t>
  </si>
  <si>
    <t>Estimated at 900 gr/day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</si>
</sst>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  <charset val="1"/>
    </font>
    <font>
      <b/>
      <sz val="14"/>
      <name val="Calibri"/>
      <family val="2"/>
    </font>
    <font>
      <b/>
      <sz val="14"/>
      <name val="Times New Roman"/>
      <family val="1"/>
      <charset val="1"/>
    </font>
    <font>
      <b/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/>
      <sz val="10"/>
      <name val="Arial"/>
      <family val="2"/>
      <charset val="1"/>
    </font>
    <font>
      <b/>
      <sz val="12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rgb="FF92D050"/>
        <bgColor indexed="4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ill="0" applyBorder="0" applyAlignment="0" applyProtection="0"/>
  </cellStyleXfs>
  <cellXfs count="28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/>
    <xf numFmtId="0" fontId="5" fillId="2" borderId="0" xfId="1" applyFont="1" applyFill="1" applyAlignment="1">
      <alignment vertical="center"/>
    </xf>
    <xf numFmtId="0" fontId="6" fillId="2" borderId="0" xfId="1" applyFont="1" applyFill="1"/>
    <xf numFmtId="0" fontId="7" fillId="2" borderId="0" xfId="1" applyFont="1" applyFill="1"/>
    <xf numFmtId="0" fontId="4" fillId="2" borderId="0" xfId="1" applyFont="1" applyFill="1"/>
    <xf numFmtId="0" fontId="8" fillId="0" borderId="0" xfId="1" applyFont="1"/>
    <xf numFmtId="0" fontId="8" fillId="0" borderId="0" xfId="1" applyFont="1" applyAlignment="1"/>
    <xf numFmtId="0" fontId="4" fillId="0" borderId="0" xfId="1" applyFont="1" applyAlignment="1"/>
    <xf numFmtId="0" fontId="8" fillId="3" borderId="0" xfId="1" applyFont="1" applyFill="1"/>
    <xf numFmtId="0" fontId="4" fillId="3" borderId="0" xfId="1" applyFont="1" applyFill="1"/>
    <xf numFmtId="0" fontId="5" fillId="2" borderId="0" xfId="1" applyFont="1" applyFill="1"/>
    <xf numFmtId="0" fontId="8" fillId="3" borderId="0" xfId="1" applyFont="1" applyFill="1" applyAlignment="1"/>
    <xf numFmtId="0" fontId="4" fillId="3" borderId="0" xfId="1" applyFont="1" applyFill="1" applyAlignment="1"/>
    <xf numFmtId="49" fontId="8" fillId="0" borderId="0" xfId="1" applyNumberFormat="1" applyFont="1"/>
    <xf numFmtId="49" fontId="8" fillId="3" borderId="0" xfId="1" applyNumberFormat="1" applyFont="1" applyFill="1"/>
    <xf numFmtId="0" fontId="9" fillId="0" borderId="0" xfId="1" applyFont="1"/>
    <xf numFmtId="0" fontId="0" fillId="0" borderId="0" xfId="1" applyFont="1"/>
    <xf numFmtId="0" fontId="8" fillId="2" borderId="0" xfId="1" applyFont="1" applyFill="1"/>
    <xf numFmtId="0" fontId="10" fillId="0" borderId="0" xfId="1" applyFont="1"/>
    <xf numFmtId="0" fontId="11" fillId="2" borderId="0" xfId="1" applyFont="1" applyFill="1"/>
    <xf numFmtId="0" fontId="7" fillId="4" borderId="0" xfId="1" applyFont="1" applyFill="1"/>
    <xf numFmtId="0" fontId="12" fillId="4" borderId="0" xfId="1" applyFont="1" applyFill="1"/>
    <xf numFmtId="0" fontId="13" fillId="3" borderId="0" xfId="1" applyFont="1" applyFill="1"/>
    <xf numFmtId="9" fontId="4" fillId="0" borderId="0" xfId="1" applyNumberFormat="1" applyFont="1"/>
    <xf numFmtId="9" fontId="1" fillId="0" borderId="0" xfId="2"/>
  </cellXfs>
  <cellStyles count="3">
    <cellStyle name="Excel Built-in Normal" xfId="1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8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7.28515625" defaultRowHeight="15" customHeight="1" x14ac:dyDescent="0.2"/>
  <cols>
    <col min="1" max="1" width="29.42578125" style="1" customWidth="1"/>
    <col min="2" max="2" width="41.85546875" style="1" bestFit="1" customWidth="1"/>
    <col min="3" max="3" width="43.28515625" style="1" customWidth="1"/>
    <col min="4" max="4" width="12.7109375" style="1" customWidth="1"/>
    <col min="5" max="15" width="11.5703125" style="1" customWidth="1"/>
    <col min="16" max="23" width="11" style="1" customWidth="1"/>
    <col min="24" max="16384" width="17.28515625" style="1"/>
  </cols>
  <sheetData>
    <row r="1" spans="1:23" ht="1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0.100000000000001" customHeight="1" x14ac:dyDescent="0.3">
      <c r="A2" s="4" t="s">
        <v>5</v>
      </c>
      <c r="B2" s="5"/>
      <c r="C2" s="5"/>
      <c r="D2" s="6">
        <f>SUM(D3:D10)</f>
        <v>2028</v>
      </c>
      <c r="E2" s="7">
        <f>ROUND(PRODUCT(D2,2.2)/1000,2)</f>
        <v>4.46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" customHeight="1" x14ac:dyDescent="0.25">
      <c r="A3" s="8" t="s">
        <v>6</v>
      </c>
      <c r="B3" s="9" t="s">
        <v>7</v>
      </c>
      <c r="C3" s="9" t="s">
        <v>8</v>
      </c>
      <c r="D3" s="10">
        <v>173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" customHeight="1" x14ac:dyDescent="0.25">
      <c r="A4" s="8" t="s">
        <v>9</v>
      </c>
      <c r="B4" s="8" t="s">
        <v>10</v>
      </c>
      <c r="C4" s="8" t="s">
        <v>11</v>
      </c>
      <c r="D4" s="3">
        <v>437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" customHeight="1" x14ac:dyDescent="0.25">
      <c r="A5" s="11" t="s">
        <v>12</v>
      </c>
      <c r="B5" s="11" t="s">
        <v>13</v>
      </c>
      <c r="C5" s="11" t="s">
        <v>14</v>
      </c>
      <c r="D5" s="12">
        <v>100</v>
      </c>
      <c r="E5" s="1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 customHeight="1" x14ac:dyDescent="0.25">
      <c r="A6" s="8" t="s">
        <v>15</v>
      </c>
      <c r="B6" s="9" t="s">
        <v>10</v>
      </c>
      <c r="C6" s="9" t="s">
        <v>16</v>
      </c>
      <c r="D6" s="10">
        <v>65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" customHeight="1" x14ac:dyDescent="0.25">
      <c r="A7" s="11" t="s">
        <v>17</v>
      </c>
      <c r="B7" s="11" t="s">
        <v>18</v>
      </c>
      <c r="C7" s="11" t="s">
        <v>19</v>
      </c>
      <c r="D7" s="12">
        <v>85</v>
      </c>
      <c r="E7" s="1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" customHeight="1" x14ac:dyDescent="0.25">
      <c r="A8" s="8" t="s">
        <v>20</v>
      </c>
      <c r="B8" s="8" t="s">
        <v>21</v>
      </c>
      <c r="C8" s="8" t="s">
        <v>22</v>
      </c>
      <c r="D8" s="3">
        <v>576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" customHeight="1" x14ac:dyDescent="0.25">
      <c r="A9" s="8" t="s">
        <v>23</v>
      </c>
      <c r="B9" s="8" t="s">
        <v>24</v>
      </c>
      <c r="C9" s="8" t="s">
        <v>25</v>
      </c>
      <c r="D9" s="3">
        <v>540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" customHeight="1" x14ac:dyDescent="0.25">
      <c r="A10" s="11" t="s">
        <v>156</v>
      </c>
      <c r="B10" s="11" t="s">
        <v>157</v>
      </c>
      <c r="C10" s="11" t="s">
        <v>158</v>
      </c>
      <c r="D10" s="12">
        <v>52</v>
      </c>
      <c r="E10" s="1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" customHeight="1" x14ac:dyDescent="0.25">
      <c r="A11" s="8"/>
      <c r="B11" s="8"/>
      <c r="C11" s="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0.100000000000001" customHeight="1" x14ac:dyDescent="0.3">
      <c r="A12" s="4" t="s">
        <v>26</v>
      </c>
      <c r="B12" s="13"/>
      <c r="C12" s="13"/>
      <c r="D12" s="6">
        <f>SUM(D13:D21)</f>
        <v>923</v>
      </c>
      <c r="E12" s="7">
        <f>ROUND(PRODUCT(D12,2.2)/1000,2)</f>
        <v>2.0299999999999998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" customHeight="1" x14ac:dyDescent="0.25">
      <c r="A13" s="8" t="s">
        <v>27</v>
      </c>
      <c r="B13" s="8" t="s">
        <v>28</v>
      </c>
      <c r="C13" s="8" t="s">
        <v>29</v>
      </c>
      <c r="D13" s="3">
        <v>103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 x14ac:dyDescent="0.25">
      <c r="A14" s="8" t="s">
        <v>27</v>
      </c>
      <c r="B14" s="8" t="s">
        <v>30</v>
      </c>
      <c r="C14" s="8" t="s">
        <v>31</v>
      </c>
      <c r="D14" s="1">
        <v>83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" customHeight="1" x14ac:dyDescent="0.25">
      <c r="A15" s="11" t="s">
        <v>32</v>
      </c>
      <c r="B15" s="11" t="s">
        <v>33</v>
      </c>
      <c r="C15" s="11" t="s">
        <v>34</v>
      </c>
      <c r="D15" s="12">
        <v>187</v>
      </c>
      <c r="E15" s="1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" customHeight="1" x14ac:dyDescent="0.25">
      <c r="A16" s="11" t="s">
        <v>35</v>
      </c>
      <c r="B16" s="11" t="s">
        <v>36</v>
      </c>
      <c r="C16" s="11" t="s">
        <v>37</v>
      </c>
      <c r="D16" s="12">
        <v>270</v>
      </c>
      <c r="E16" s="1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" customHeight="1" x14ac:dyDescent="0.25">
      <c r="A17" s="8" t="s">
        <v>38</v>
      </c>
      <c r="B17" s="8" t="s">
        <v>39</v>
      </c>
      <c r="C17" s="9" t="s">
        <v>40</v>
      </c>
      <c r="D17" s="10">
        <v>87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" customHeight="1" x14ac:dyDescent="0.25">
      <c r="A18" s="8" t="s">
        <v>15</v>
      </c>
      <c r="B18" s="8" t="s">
        <v>39</v>
      </c>
      <c r="C18" s="9" t="s">
        <v>41</v>
      </c>
      <c r="D18" s="10">
        <v>50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" customHeight="1" x14ac:dyDescent="0.25">
      <c r="A19" s="11" t="s">
        <v>42</v>
      </c>
      <c r="B19" s="14" t="s">
        <v>43</v>
      </c>
      <c r="C19" s="14" t="s">
        <v>44</v>
      </c>
      <c r="D19" s="15">
        <v>47</v>
      </c>
      <c r="E19" s="1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" customHeight="1" x14ac:dyDescent="0.25">
      <c r="A20" s="11" t="s">
        <v>45</v>
      </c>
      <c r="B20" s="11" t="s">
        <v>46</v>
      </c>
      <c r="C20" s="11" t="s">
        <v>47</v>
      </c>
      <c r="D20" s="12">
        <v>40</v>
      </c>
      <c r="E20" s="1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" customHeight="1" x14ac:dyDescent="0.25">
      <c r="A21" s="8" t="s">
        <v>48</v>
      </c>
      <c r="B21" s="9" t="s">
        <v>49</v>
      </c>
      <c r="C21" s="9" t="s">
        <v>50</v>
      </c>
      <c r="D21" s="10">
        <v>56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" customHeight="1" x14ac:dyDescent="0.25">
      <c r="A22" s="8"/>
      <c r="B22" s="8"/>
      <c r="C22" s="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20.100000000000001" customHeight="1" x14ac:dyDescent="0.3">
      <c r="A23" s="4" t="s">
        <v>51</v>
      </c>
      <c r="B23" s="13"/>
      <c r="C23" s="13"/>
      <c r="D23" s="6">
        <f>SUM(D24:D29)</f>
        <v>1737</v>
      </c>
      <c r="E23" s="7">
        <f>ROUND(PRODUCT(D23,2.2)/1000,2)</f>
        <v>3.82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" customHeight="1" x14ac:dyDescent="0.25">
      <c r="A24" s="8" t="s">
        <v>52</v>
      </c>
      <c r="B24" s="16" t="s">
        <v>53</v>
      </c>
      <c r="C24" s="8" t="s">
        <v>54</v>
      </c>
      <c r="D24" s="3">
        <v>617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" customHeight="1" x14ac:dyDescent="0.25">
      <c r="A25" s="8" t="s">
        <v>55</v>
      </c>
      <c r="B25" s="8" t="s">
        <v>56</v>
      </c>
      <c r="C25" s="8" t="s">
        <v>57</v>
      </c>
      <c r="D25" s="3">
        <f>17*3+14*3+8*3</f>
        <v>117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" customHeight="1" x14ac:dyDescent="0.25">
      <c r="A26" s="8" t="s">
        <v>58</v>
      </c>
      <c r="B26" s="8" t="s">
        <v>59</v>
      </c>
      <c r="C26" s="8" t="s">
        <v>60</v>
      </c>
      <c r="D26" s="3">
        <v>178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" customHeight="1" x14ac:dyDescent="0.25">
      <c r="A27" s="8" t="s">
        <v>61</v>
      </c>
      <c r="B27" s="8" t="s">
        <v>62</v>
      </c>
      <c r="C27" s="8" t="s">
        <v>63</v>
      </c>
      <c r="D27" s="3">
        <v>152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" customHeight="1" x14ac:dyDescent="0.25">
      <c r="A28" s="8" t="s">
        <v>64</v>
      </c>
      <c r="B28" s="8" t="s">
        <v>65</v>
      </c>
      <c r="C28" s="8" t="s">
        <v>66</v>
      </c>
      <c r="D28" s="3">
        <v>430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" customHeight="1" x14ac:dyDescent="0.25">
      <c r="A29" s="8" t="s">
        <v>67</v>
      </c>
      <c r="B29" s="8" t="s">
        <v>68</v>
      </c>
      <c r="C29" s="8" t="s">
        <v>69</v>
      </c>
      <c r="D29" s="3">
        <v>243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" customHeight="1" x14ac:dyDescent="0.25">
      <c r="A30" s="8"/>
      <c r="B30" s="8"/>
      <c r="C30" s="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20.100000000000001" customHeight="1" x14ac:dyDescent="0.3">
      <c r="A31" s="4" t="s">
        <v>70</v>
      </c>
      <c r="B31" s="13"/>
      <c r="C31" s="13"/>
      <c r="D31" s="6">
        <f>SUM(D32:D38)</f>
        <v>1047</v>
      </c>
      <c r="E31" s="7">
        <f>ROUND(PRODUCT(D31,2.2)/1000,2)</f>
        <v>2.2999999999999998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" customHeight="1" x14ac:dyDescent="0.25">
      <c r="A32" s="8" t="s">
        <v>71</v>
      </c>
      <c r="B32" s="8" t="s">
        <v>72</v>
      </c>
      <c r="C32" s="8" t="s">
        <v>73</v>
      </c>
      <c r="D32" s="3">
        <v>930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 customHeight="1" x14ac:dyDescent="0.25">
      <c r="A33" s="11" t="s">
        <v>74</v>
      </c>
      <c r="B33" s="11" t="s">
        <v>26</v>
      </c>
      <c r="C33" s="11" t="s">
        <v>75</v>
      </c>
      <c r="D33" s="12">
        <v>16</v>
      </c>
      <c r="E33" s="1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 customHeight="1" x14ac:dyDescent="0.25">
      <c r="A34" s="8" t="s">
        <v>76</v>
      </c>
      <c r="B34" s="8" t="s">
        <v>77</v>
      </c>
      <c r="C34" s="8" t="s">
        <v>78</v>
      </c>
      <c r="D34" s="3">
        <v>20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 customHeight="1" x14ac:dyDescent="0.25">
      <c r="A35" s="11" t="s">
        <v>74</v>
      </c>
      <c r="B35" s="11" t="s">
        <v>35</v>
      </c>
      <c r="C35" s="11" t="s">
        <v>79</v>
      </c>
      <c r="D35" s="12">
        <v>20</v>
      </c>
      <c r="E35" s="1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" customHeight="1" x14ac:dyDescent="0.25">
      <c r="A36" s="8" t="s">
        <v>74</v>
      </c>
      <c r="B36" s="8" t="s">
        <v>80</v>
      </c>
      <c r="C36" s="8" t="s">
        <v>81</v>
      </c>
      <c r="D36" s="3">
        <v>23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" customHeight="1" x14ac:dyDescent="0.25">
      <c r="A37" s="11" t="s">
        <v>82</v>
      </c>
      <c r="B37" s="11" t="s">
        <v>83</v>
      </c>
      <c r="C37" s="11"/>
      <c r="D37" s="12">
        <v>25</v>
      </c>
      <c r="E37" s="1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" customHeight="1" x14ac:dyDescent="0.25">
      <c r="A38" s="11" t="s">
        <v>84</v>
      </c>
      <c r="B38" s="11" t="s">
        <v>85</v>
      </c>
      <c r="C38" s="11" t="s">
        <v>86</v>
      </c>
      <c r="D38" s="12">
        <v>13</v>
      </c>
      <c r="E38" s="1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" customHeight="1" x14ac:dyDescent="0.25">
      <c r="A39" s="8"/>
      <c r="B39" s="8"/>
      <c r="C39" s="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20.100000000000001" customHeight="1" x14ac:dyDescent="0.3">
      <c r="A40" s="4" t="s">
        <v>85</v>
      </c>
      <c r="B40" s="13"/>
      <c r="C40" s="13"/>
      <c r="D40" s="6">
        <f>SUM(D41:D56)</f>
        <v>622</v>
      </c>
      <c r="E40" s="7">
        <f>ROUND(PRODUCT(D40,2.2)/1000,2)</f>
        <v>1.37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" customHeight="1" x14ac:dyDescent="0.25">
      <c r="A41" s="11" t="s">
        <v>87</v>
      </c>
      <c r="B41" s="11" t="s">
        <v>88</v>
      </c>
      <c r="C41" s="11"/>
      <c r="D41" s="12">
        <v>23</v>
      </c>
      <c r="E41" s="1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" customHeight="1" x14ac:dyDescent="0.25">
      <c r="A42" s="11" t="s">
        <v>89</v>
      </c>
      <c r="B42" s="11" t="s">
        <v>90</v>
      </c>
      <c r="C42" s="11"/>
      <c r="D42" s="12">
        <v>85</v>
      </c>
      <c r="E42" s="1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" customHeight="1" x14ac:dyDescent="0.25">
      <c r="A43" s="8" t="s">
        <v>91</v>
      </c>
      <c r="B43" s="16" t="s">
        <v>92</v>
      </c>
      <c r="C43" s="8" t="s">
        <v>93</v>
      </c>
      <c r="D43" s="3">
        <v>32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" customHeight="1" x14ac:dyDescent="0.25">
      <c r="A44" s="11" t="s">
        <v>94</v>
      </c>
      <c r="B44" s="11" t="s">
        <v>95</v>
      </c>
      <c r="C44" s="11" t="s">
        <v>96</v>
      </c>
      <c r="D44" s="12">
        <v>47</v>
      </c>
      <c r="E44" s="1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" customHeight="1" x14ac:dyDescent="0.25">
      <c r="A45" s="11" t="s">
        <v>97</v>
      </c>
      <c r="B45" s="17" t="s">
        <v>98</v>
      </c>
      <c r="C45" s="11" t="s">
        <v>99</v>
      </c>
      <c r="D45" s="12">
        <v>80</v>
      </c>
      <c r="E45" s="1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" customHeight="1" x14ac:dyDescent="0.25">
      <c r="A46" s="11" t="s">
        <v>100</v>
      </c>
      <c r="B46" s="11" t="s">
        <v>101</v>
      </c>
      <c r="C46" s="11" t="s">
        <v>102</v>
      </c>
      <c r="D46" s="12">
        <v>35</v>
      </c>
      <c r="E46" s="1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" customHeight="1" x14ac:dyDescent="0.25">
      <c r="A47" s="11" t="s">
        <v>103</v>
      </c>
      <c r="B47" s="11" t="s">
        <v>104</v>
      </c>
      <c r="C47" s="11"/>
      <c r="D47" s="12">
        <v>5</v>
      </c>
      <c r="E47" s="1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" customHeight="1" x14ac:dyDescent="0.25">
      <c r="A48" s="11" t="s">
        <v>105</v>
      </c>
      <c r="B48" s="11" t="s">
        <v>106</v>
      </c>
      <c r="C48" s="11"/>
      <c r="D48" s="12">
        <v>15</v>
      </c>
      <c r="E48" s="1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" customHeight="1" x14ac:dyDescent="0.25">
      <c r="A49" s="11" t="s">
        <v>107</v>
      </c>
      <c r="B49" s="11" t="s">
        <v>108</v>
      </c>
      <c r="C49" s="11"/>
      <c r="D49" s="12">
        <v>5</v>
      </c>
      <c r="E49" s="1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" customHeight="1" x14ac:dyDescent="0.25">
      <c r="A50" s="11" t="s">
        <v>109</v>
      </c>
      <c r="B50" s="11" t="s">
        <v>110</v>
      </c>
      <c r="C50" s="11"/>
      <c r="D50" s="12">
        <v>15</v>
      </c>
      <c r="E50" s="1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" customHeight="1" x14ac:dyDescent="0.25">
      <c r="A51" s="11" t="s">
        <v>111</v>
      </c>
      <c r="B51" s="11" t="s">
        <v>108</v>
      </c>
      <c r="C51" s="11"/>
      <c r="D51" s="12">
        <v>10</v>
      </c>
      <c r="E51" s="1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" customHeight="1" x14ac:dyDescent="0.25">
      <c r="A52" s="11" t="s">
        <v>112</v>
      </c>
      <c r="B52" s="11" t="s">
        <v>113</v>
      </c>
      <c r="C52" s="11"/>
      <c r="D52" s="12">
        <v>15</v>
      </c>
      <c r="E52" s="1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" customHeight="1" x14ac:dyDescent="0.25">
      <c r="A53" s="11" t="s">
        <v>114</v>
      </c>
      <c r="B53" s="11" t="s">
        <v>113</v>
      </c>
      <c r="C53" s="11"/>
      <c r="D53" s="12">
        <v>3</v>
      </c>
      <c r="E53" s="1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" customHeight="1" x14ac:dyDescent="0.25">
      <c r="A54" s="11" t="s">
        <v>115</v>
      </c>
      <c r="B54" s="11" t="s">
        <v>116</v>
      </c>
      <c r="C54" s="11"/>
      <c r="D54" s="12">
        <v>12</v>
      </c>
      <c r="E54" s="1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" customHeight="1" x14ac:dyDescent="0.25">
      <c r="A55" s="11" t="s">
        <v>117</v>
      </c>
      <c r="B55" s="11" t="s">
        <v>118</v>
      </c>
      <c r="C55" s="11"/>
      <c r="D55" s="12">
        <v>140</v>
      </c>
      <c r="E55" s="1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" customHeight="1" x14ac:dyDescent="0.25">
      <c r="A56" s="11" t="s">
        <v>119</v>
      </c>
      <c r="B56" s="17" t="s">
        <v>120</v>
      </c>
      <c r="C56" s="11"/>
      <c r="D56" s="12">
        <v>100</v>
      </c>
      <c r="E56" s="1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" customHeight="1" x14ac:dyDescent="0.25">
      <c r="A57" s="8"/>
      <c r="B57" s="8"/>
      <c r="C57" s="8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20.100000000000001" customHeight="1" x14ac:dyDescent="0.3">
      <c r="A58" s="4" t="s">
        <v>121</v>
      </c>
      <c r="B58" s="13"/>
      <c r="C58" s="13"/>
      <c r="D58" s="6">
        <f>SUM(D59:D74)</f>
        <v>3415</v>
      </c>
      <c r="E58" s="7">
        <f>ROUND(PRODUCT(D58,2.2)/1000,2)</f>
        <v>7.51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" customHeight="1" x14ac:dyDescent="0.25">
      <c r="A59" s="8" t="s">
        <v>122</v>
      </c>
      <c r="B59" s="8" t="s">
        <v>172</v>
      </c>
      <c r="C59" s="8" t="s">
        <v>123</v>
      </c>
      <c r="D59" s="3">
        <v>77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" customHeight="1" x14ac:dyDescent="0.25">
      <c r="A60" s="11" t="s">
        <v>173</v>
      </c>
      <c r="B60" s="11" t="s">
        <v>124</v>
      </c>
      <c r="C60" s="11"/>
      <c r="D60" s="12">
        <v>120</v>
      </c>
      <c r="E60" s="1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" customHeight="1" x14ac:dyDescent="0.25">
      <c r="A61" s="11" t="s">
        <v>125</v>
      </c>
      <c r="B61" s="11" t="s">
        <v>126</v>
      </c>
      <c r="C61" s="11"/>
      <c r="D61" s="12">
        <v>125</v>
      </c>
      <c r="E61" s="1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" customHeight="1" x14ac:dyDescent="0.25">
      <c r="A62" s="11" t="s">
        <v>127</v>
      </c>
      <c r="B62" s="11" t="s">
        <v>128</v>
      </c>
      <c r="C62" s="11" t="s">
        <v>129</v>
      </c>
      <c r="D62" s="12">
        <v>90</v>
      </c>
      <c r="E62" s="1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 customHeight="1" x14ac:dyDescent="0.25">
      <c r="A63" s="11" t="s">
        <v>130</v>
      </c>
      <c r="B63" s="11" t="s">
        <v>131</v>
      </c>
      <c r="C63" s="11"/>
      <c r="D63" s="12">
        <v>3</v>
      </c>
      <c r="E63" s="1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" customHeight="1" x14ac:dyDescent="0.25">
      <c r="A64" s="11" t="s">
        <v>132</v>
      </c>
      <c r="B64" s="11" t="s">
        <v>133</v>
      </c>
      <c r="C64" s="11"/>
      <c r="D64" s="12">
        <v>8</v>
      </c>
      <c r="E64" s="1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" customHeight="1" x14ac:dyDescent="0.25">
      <c r="A65" s="11" t="s">
        <v>134</v>
      </c>
      <c r="B65" s="11" t="s">
        <v>135</v>
      </c>
      <c r="C65" s="11"/>
      <c r="D65" s="12">
        <v>10</v>
      </c>
      <c r="E65" s="1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" customHeight="1" x14ac:dyDescent="0.25">
      <c r="A66" s="11" t="s">
        <v>136</v>
      </c>
      <c r="B66" s="11" t="s">
        <v>137</v>
      </c>
      <c r="C66" s="11" t="s">
        <v>138</v>
      </c>
      <c r="D66" s="12">
        <v>22</v>
      </c>
      <c r="E66" s="1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" customHeight="1" x14ac:dyDescent="0.25">
      <c r="A67" s="11" t="s">
        <v>139</v>
      </c>
      <c r="B67" s="11" t="s">
        <v>140</v>
      </c>
      <c r="C67" s="11" t="s">
        <v>141</v>
      </c>
      <c r="D67" s="12">
        <v>12</v>
      </c>
      <c r="E67" s="1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" customHeight="1" x14ac:dyDescent="0.25">
      <c r="A68" s="11" t="s">
        <v>142</v>
      </c>
      <c r="B68" s="11" t="s">
        <v>143</v>
      </c>
      <c r="C68" s="11"/>
      <c r="D68" s="12">
        <v>2</v>
      </c>
      <c r="E68" s="1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" customHeight="1" x14ac:dyDescent="0.25">
      <c r="A69" s="11" t="s">
        <v>144</v>
      </c>
      <c r="B69" s="11" t="s">
        <v>145</v>
      </c>
      <c r="C69" s="11" t="s">
        <v>146</v>
      </c>
      <c r="D69" s="12">
        <v>34</v>
      </c>
      <c r="E69" s="1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" customHeight="1" x14ac:dyDescent="0.25">
      <c r="A70" s="8" t="s">
        <v>144</v>
      </c>
      <c r="B70" s="8" t="s">
        <v>145</v>
      </c>
      <c r="C70" s="8" t="s">
        <v>147</v>
      </c>
      <c r="D70" s="3">
        <v>27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" customHeight="1" x14ac:dyDescent="0.25">
      <c r="A71" s="8" t="s">
        <v>148</v>
      </c>
      <c r="B71" s="8" t="s">
        <v>145</v>
      </c>
      <c r="C71" s="8" t="s">
        <v>149</v>
      </c>
      <c r="D71" s="3">
        <v>35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" customHeight="1" x14ac:dyDescent="0.25">
      <c r="A72" s="8" t="s">
        <v>150</v>
      </c>
      <c r="B72" s="8" t="s">
        <v>151</v>
      </c>
      <c r="C72" s="8" t="s">
        <v>152</v>
      </c>
      <c r="D72" s="3">
        <v>50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" customHeight="1" x14ac:dyDescent="0.25">
      <c r="A73" s="11" t="s">
        <v>153</v>
      </c>
      <c r="B73" s="11" t="s">
        <v>176</v>
      </c>
      <c r="C73" s="11"/>
      <c r="D73" s="12">
        <v>1800</v>
      </c>
      <c r="E73" s="1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" customHeight="1" x14ac:dyDescent="0.25">
      <c r="A74" s="11" t="s">
        <v>145</v>
      </c>
      <c r="B74" s="11" t="s">
        <v>154</v>
      </c>
      <c r="C74" s="11"/>
      <c r="D74" s="12">
        <v>1000</v>
      </c>
      <c r="E74" s="1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" customHeight="1" x14ac:dyDescent="0.25">
      <c r="A75" s="8"/>
      <c r="B75" s="8"/>
      <c r="C75" s="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20.100000000000001" customHeight="1" x14ac:dyDescent="0.3">
      <c r="A76" s="4" t="s">
        <v>155</v>
      </c>
      <c r="B76" s="13"/>
      <c r="C76" s="13"/>
      <c r="D76" s="6">
        <f>SUM(D77:D78)</f>
        <v>305</v>
      </c>
      <c r="E76" s="7">
        <f>ROUND(PRODUCT(D76,2.2)/1000,2)</f>
        <v>0.67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" customHeight="1" x14ac:dyDescent="0.25">
      <c r="A77" s="11" t="s">
        <v>159</v>
      </c>
      <c r="B77" s="11" t="s">
        <v>160</v>
      </c>
      <c r="C77" s="11" t="s">
        <v>161</v>
      </c>
      <c r="D77" s="12">
        <v>140</v>
      </c>
      <c r="E77" s="1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" customHeight="1" x14ac:dyDescent="0.25">
      <c r="A78" s="11" t="s">
        <v>162</v>
      </c>
      <c r="B78" s="17" t="s">
        <v>163</v>
      </c>
      <c r="C78" s="11" t="s">
        <v>164</v>
      </c>
      <c r="D78" s="12">
        <v>165</v>
      </c>
      <c r="E78" s="1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.75" customHeight="1" x14ac:dyDescent="0.2">
      <c r="A79" s="18"/>
      <c r="B79" s="18"/>
      <c r="C79" s="18"/>
      <c r="D79" s="19"/>
      <c r="E79" s="1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.75" customHeight="1" x14ac:dyDescent="0.25">
      <c r="A80"/>
      <c r="B80" s="8"/>
      <c r="C80" s="20" t="s">
        <v>174</v>
      </c>
      <c r="D80" s="19">
        <f>SUM(D2+D12+D23+D31+D40+D58+D76)</f>
        <v>10077</v>
      </c>
      <c r="E80" s="19">
        <f>ROUND(PRODUCT(D80,2.2)/1000,2)</f>
        <v>22.17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 customHeight="1" x14ac:dyDescent="0.25">
      <c r="A81"/>
      <c r="B81" s="8"/>
      <c r="C81" s="20" t="s">
        <v>5</v>
      </c>
      <c r="D81" s="19">
        <f>D2</f>
        <v>2028</v>
      </c>
      <c r="E81" s="19">
        <f>ROUND(PRODUCT(D81,2.2)/1000,2)</f>
        <v>4.46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.75" customHeight="1" x14ac:dyDescent="0.25">
      <c r="A82"/>
      <c r="B82" s="8"/>
      <c r="C82" s="20" t="s">
        <v>165</v>
      </c>
      <c r="D82" s="19">
        <f>SUM(D61+D73+D74)</f>
        <v>2925</v>
      </c>
      <c r="E82" s="19">
        <f>ROUND(PRODUCT(D82,2.2)/1000,2)</f>
        <v>6.44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 customHeight="1" x14ac:dyDescent="0.25">
      <c r="A83"/>
      <c r="B83" s="8"/>
      <c r="C83" s="20" t="s">
        <v>166</v>
      </c>
      <c r="D83" s="19">
        <f>SUM(D80,-D81)</f>
        <v>8049</v>
      </c>
      <c r="E83" s="19">
        <f>ROUND(PRODUCT(D83,2.2)/1000,2)</f>
        <v>17.71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12.75" customHeight="1" x14ac:dyDescent="0.25">
      <c r="A84"/>
      <c r="B84" s="8"/>
      <c r="C84" s="8"/>
      <c r="D84" s="19"/>
      <c r="E84" s="19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.75" customHeight="1" x14ac:dyDescent="0.25">
      <c r="A85"/>
      <c r="B85" s="8"/>
      <c r="C85" s="22" t="s">
        <v>167</v>
      </c>
      <c r="D85" s="23">
        <f>SUM(D80,-D81,-D82)</f>
        <v>5124</v>
      </c>
      <c r="E85" s="24">
        <f>ROUND(PRODUCT(D85,2.2)/1000,2)</f>
        <v>11.27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.75" customHeight="1" x14ac:dyDescent="0.25">
      <c r="A88"/>
      <c r="B88" s="3"/>
      <c r="C88" s="25" t="s">
        <v>175</v>
      </c>
      <c r="D88" s="26">
        <f>SUM(D5,D7,D10,D15:D16,D19:D20,D33,D35,D37:D38,D41:D42,D44:D56,D60:D69,D73:D74,D77:D78)/D80</f>
        <v>0.49379775726902847</v>
      </c>
      <c r="E88" s="27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.75" customHeight="1" x14ac:dyDescent="0.25">
      <c r="A89" s="3"/>
      <c r="B89" s="3"/>
      <c r="C89" s="25" t="s">
        <v>168</v>
      </c>
      <c r="D89" s="26">
        <f>SUM(D5,D7,D10)/D81</f>
        <v>0.11686390532544379</v>
      </c>
      <c r="E89" s="27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customHeight="1" x14ac:dyDescent="0.25">
      <c r="A90" s="3"/>
      <c r="B90" s="3"/>
      <c r="C90" s="25" t="s">
        <v>169</v>
      </c>
      <c r="D90" s="26">
        <f>SUM(D61,D73:D74)/D82</f>
        <v>1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customHeight="1" x14ac:dyDescent="0.25">
      <c r="A91" s="3"/>
      <c r="B91" s="3"/>
      <c r="C91" s="25" t="s">
        <v>170</v>
      </c>
      <c r="D91" s="26">
        <f>SUM(D15:D16,D19:D20,D33,D35,D37:D38,D41:D42,D44:D56,D60:D69,D73:D74,D77:D78)/D83</f>
        <v>0.58876879115418068</v>
      </c>
      <c r="E91" s="27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customHeight="1" x14ac:dyDescent="0.25">
      <c r="A92" s="3"/>
      <c r="B92" s="3"/>
      <c r="C92" s="25" t="s">
        <v>171</v>
      </c>
      <c r="D92" s="26">
        <f>SUM(D15:D16,D19:D20,D33,D35,D37:D38,D41:D42,D44:D56,D60,D62:D69,D77:D78)/D85</f>
        <v>0.35402029664324747</v>
      </c>
      <c r="E92" s="27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2.75" customHeight="1" x14ac:dyDescent="0.2"/>
    <row r="215" spans="1:23" ht="12.75" customHeight="1" x14ac:dyDescent="0.2"/>
    <row r="216" spans="1:23" ht="12.75" customHeight="1" x14ac:dyDescent="0.2"/>
    <row r="217" spans="1:23" ht="12.75" customHeight="1" x14ac:dyDescent="0.2"/>
    <row r="218" spans="1:23" ht="12.75" customHeight="1" x14ac:dyDescent="0.2"/>
    <row r="219" spans="1:23" ht="12.75" customHeight="1" x14ac:dyDescent="0.2"/>
    <row r="220" spans="1:23" ht="12.75" customHeight="1" x14ac:dyDescent="0.2"/>
    <row r="221" spans="1:23" ht="12.75" customHeight="1" x14ac:dyDescent="0.2"/>
    <row r="222" spans="1:23" ht="12.75" customHeight="1" x14ac:dyDescent="0.2"/>
    <row r="223" spans="1:23" ht="12.75" customHeight="1" x14ac:dyDescent="0.2"/>
    <row r="224" spans="1:23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</vt:lpstr>
      <vt:lpstr>Item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Inaki_dde</dc:creator>
  <cp:lastModifiedBy>Windows User</cp:lastModifiedBy>
  <dcterms:created xsi:type="dcterms:W3CDTF">2016-04-13T19:46:54Z</dcterms:created>
  <dcterms:modified xsi:type="dcterms:W3CDTF">2016-04-20T22:51:56Z</dcterms:modified>
</cp:coreProperties>
</file>